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90" yWindow="0" windowWidth="9780" windowHeight="1017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7" i="1" l="1"/>
  <c r="J101" i="1"/>
  <c r="H101" i="1"/>
  <c r="G101" i="1"/>
  <c r="J63" i="1"/>
  <c r="I63" i="1"/>
  <c r="H63" i="1"/>
  <c r="J44" i="1"/>
  <c r="I44" i="1"/>
  <c r="H44" i="1"/>
  <c r="G44" i="1"/>
  <c r="J6" i="1"/>
  <c r="I6" i="1"/>
  <c r="H6" i="1"/>
  <c r="J51" i="1"/>
  <c r="H51" i="1"/>
  <c r="G51" i="1"/>
  <c r="F44" i="1"/>
  <c r="J177" i="1"/>
  <c r="J184" i="1" s="1"/>
  <c r="I177" i="1"/>
  <c r="G177" i="1"/>
  <c r="J108" i="1"/>
  <c r="I101" i="1"/>
  <c r="I108" i="1" s="1"/>
  <c r="H108" i="1"/>
  <c r="I13" i="1"/>
  <c r="G6" i="1"/>
  <c r="G108" i="1"/>
  <c r="G89" i="1"/>
  <c r="I51" i="1"/>
  <c r="J13" i="1"/>
  <c r="H13" i="1"/>
  <c r="G13" i="1"/>
  <c r="H146" i="1"/>
  <c r="G146" i="1"/>
  <c r="I184" i="1"/>
  <c r="G184" i="1"/>
  <c r="J70" i="1"/>
  <c r="I70" i="1"/>
  <c r="G63" i="1"/>
  <c r="G70" i="1" s="1"/>
  <c r="B195" i="1"/>
  <c r="A195" i="1"/>
  <c r="L194" i="1"/>
  <c r="J194" i="1"/>
  <c r="I194" i="1"/>
  <c r="H194" i="1"/>
  <c r="G194" i="1"/>
  <c r="F194" i="1"/>
  <c r="B185" i="1"/>
  <c r="A185" i="1"/>
  <c r="L184" i="1"/>
  <c r="H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F89" i="1"/>
  <c r="B81" i="1"/>
  <c r="A81" i="1"/>
  <c r="L80" i="1"/>
  <c r="J80" i="1"/>
  <c r="I80" i="1"/>
  <c r="H80" i="1"/>
  <c r="G80" i="1"/>
  <c r="F80" i="1"/>
  <c r="B71" i="1"/>
  <c r="A71" i="1"/>
  <c r="L70" i="1"/>
  <c r="H70" i="1"/>
  <c r="F70" i="1"/>
  <c r="B62" i="1"/>
  <c r="A62" i="1"/>
  <c r="L61" i="1"/>
  <c r="J61" i="1"/>
  <c r="I61" i="1"/>
  <c r="H61" i="1"/>
  <c r="G61" i="1"/>
  <c r="F61" i="1"/>
  <c r="B52" i="1"/>
  <c r="A52" i="1"/>
  <c r="L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F13" i="1"/>
  <c r="L119" i="1" l="1"/>
  <c r="H24" i="1"/>
  <c r="F195" i="1"/>
  <c r="J195" i="1"/>
  <c r="G195" i="1"/>
  <c r="L176" i="1"/>
  <c r="J176" i="1"/>
  <c r="I176" i="1"/>
  <c r="H176" i="1"/>
  <c r="G176" i="1"/>
  <c r="F176" i="1"/>
  <c r="L157" i="1"/>
  <c r="H157" i="1"/>
  <c r="F157" i="1"/>
  <c r="G157" i="1"/>
  <c r="J157" i="1"/>
  <c r="I157" i="1"/>
  <c r="H138" i="1"/>
  <c r="G138" i="1"/>
  <c r="J138" i="1"/>
  <c r="I138" i="1"/>
  <c r="L138" i="1"/>
  <c r="F138" i="1"/>
  <c r="F119" i="1"/>
  <c r="H119" i="1"/>
  <c r="G119" i="1"/>
  <c r="I119" i="1"/>
  <c r="J119" i="1"/>
  <c r="L100" i="1"/>
  <c r="I100" i="1"/>
  <c r="J100" i="1"/>
  <c r="G100" i="1"/>
  <c r="F100" i="1"/>
  <c r="L81" i="1"/>
  <c r="J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G24" i="1"/>
  <c r="I24" i="1"/>
  <c r="F24" i="1"/>
  <c r="H100" i="1"/>
  <c r="L195" i="1"/>
  <c r="H195" i="1"/>
  <c r="I81" i="1"/>
  <c r="I195" i="1"/>
  <c r="L196" i="1" l="1"/>
  <c r="J196" i="1"/>
  <c r="H196" i="1"/>
  <c r="G196" i="1"/>
  <c r="F196" i="1"/>
  <c r="I196" i="1"/>
</calcChain>
</file>

<file path=xl/sharedStrings.xml><?xml version="1.0" encoding="utf-8"?>
<sst xmlns="http://schemas.openxmlformats.org/spreadsheetml/2006/main" count="382" uniqueCount="123">
  <si>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</si>
  <si>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</si>
  <si>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</si>
  <si>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</si>
  <si>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</si>
  <si>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</si>
  <si>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</si>
  <si>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</si>
  <si>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</si>
  <si>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</si>
  <si>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</si>
  <si>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</si>
  <si>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</si>
  <si>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</si>
  <si>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</si>
  <si>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</si>
  <si>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</si>
  <si>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</si>
  <si>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</si>
  <si>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</si>
  <si>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</si>
  <si>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</si>
  <si>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</si>
  <si>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</si>
  <si>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</si>
  <si>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</si>
  <si>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</si>
  <si>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</si>
  <si>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</si>
  <si>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</si>
  <si>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</si>
  <si>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</si>
  <si>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</si>
  <si>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</si>
  <si>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</si>
  <si>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</si>
  <si>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</si>
  <si>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</si>
  <si>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</si>
  <si>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</si>
  <si>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пшеничный</t>
  </si>
  <si>
    <t>ПР</t>
  </si>
  <si>
    <t>Итого</t>
  </si>
  <si>
    <t>Икра кабачковая</t>
  </si>
  <si>
    <t>Щи из св. капусты с картофелем, сметаной и зеленью</t>
  </si>
  <si>
    <t>Плов из птицы</t>
  </si>
  <si>
    <t>Компот из смеси сухофруктов + С витамин</t>
  </si>
  <si>
    <t>Хлеб ржано пшеничный</t>
  </si>
  <si>
    <t>Яйцо варёное</t>
  </si>
  <si>
    <t>Какао с молоком</t>
  </si>
  <si>
    <t>Винегрет овощной</t>
  </si>
  <si>
    <t>Кнели куриные с соусом</t>
  </si>
  <si>
    <t>Макаронные изделия отварные</t>
  </si>
  <si>
    <t>Компот из свежих яблок + С витамин</t>
  </si>
  <si>
    <t>202/309</t>
  </si>
  <si>
    <t>Чай с сахаром</t>
  </si>
  <si>
    <t>Компот из изюма + С витамин</t>
  </si>
  <si>
    <t>348/АКТ</t>
  </si>
  <si>
    <t>Сосиски отварные с томатным соусом / Макаронные изделия отварные</t>
  </si>
  <si>
    <t>Кисель + С витамин</t>
  </si>
  <si>
    <t>243/759 /202/309</t>
  </si>
  <si>
    <t>883/АКТ</t>
  </si>
  <si>
    <t>Суп картофельный с вермишелью и зеленью</t>
  </si>
  <si>
    <t>АКТ</t>
  </si>
  <si>
    <t>Рагу овощное из птицы</t>
  </si>
  <si>
    <t>Борщ из свежей капусты с картофелем, сметаной, зеленью</t>
  </si>
  <si>
    <t>Шницель из мяса с соусом</t>
  </si>
  <si>
    <t>Каша гречневая рассыпчатая</t>
  </si>
  <si>
    <t>Компот из кураги + С витамин</t>
  </si>
  <si>
    <t>268/759</t>
  </si>
  <si>
    <t>302/171</t>
  </si>
  <si>
    <t>243/759</t>
  </si>
  <si>
    <t>Кофейный напиток с молоком</t>
  </si>
  <si>
    <t>Пюре картофельное с м/сливоч</t>
  </si>
  <si>
    <t>Биточки запеченные в сметанном соусе с рисом</t>
  </si>
  <si>
    <t>Компот из смеси сухофруктов +С витамин</t>
  </si>
  <si>
    <t>272/330</t>
  </si>
  <si>
    <t>Сосиски отварные с томатным соусом</t>
  </si>
  <si>
    <t>Пюре из бобовых с м/растит</t>
  </si>
  <si>
    <t>Каша вязкая молочная пшенная</t>
  </si>
  <si>
    <t>Жаркое из птицы</t>
  </si>
  <si>
    <t>Сок фруктовый в ассортименте</t>
  </si>
  <si>
    <t>Солянка по домашнему</t>
  </si>
  <si>
    <t>Яблоко</t>
  </si>
  <si>
    <t>Суп-лапша домашняя с цыпленком, зеленью</t>
  </si>
  <si>
    <t>Бутерброд с сыром</t>
  </si>
  <si>
    <t>Икра морковная</t>
  </si>
  <si>
    <t>Суп-харчо с мясом и зеленью</t>
  </si>
  <si>
    <t>116/Акт</t>
  </si>
  <si>
    <t>Компот из свежезамороженных ягод</t>
  </si>
  <si>
    <t>Бутерброд с повидлом</t>
  </si>
  <si>
    <t>Салат из зеленого горошка консервированного</t>
  </si>
  <si>
    <t>Печенье</t>
  </si>
  <si>
    <t>Каша молочная  манная с маслом сливочным</t>
  </si>
  <si>
    <t>Фрикадельки из птицы с томатным соусом / Макаронные изделия отварные</t>
  </si>
  <si>
    <t>297/759 / 202/309</t>
  </si>
  <si>
    <t>Птица тушеная в соусе</t>
  </si>
  <si>
    <t>290Акт</t>
  </si>
  <si>
    <t>Каша перловая рассыпчатая с м/слив/Тефтели тушеные в соусе</t>
  </si>
  <si>
    <t>47Акт/ 278</t>
  </si>
  <si>
    <t>Салат из соленых огурцов с луком репчатым</t>
  </si>
  <si>
    <t>Котлеты из птицы с соусом</t>
  </si>
  <si>
    <t>295Акт</t>
  </si>
  <si>
    <t>Запеканка рисовая с творогом и с повидлом</t>
  </si>
  <si>
    <t>Салат из моркови припущ. С сахаром</t>
  </si>
  <si>
    <t>Котлеты Московские / Каша гречневая рассыпчатая</t>
  </si>
  <si>
    <t>270    302/171</t>
  </si>
  <si>
    <t>Салат из квашеной капусты</t>
  </si>
  <si>
    <t>171/ 278</t>
  </si>
  <si>
    <t>Котлеты из мяса с соусом / Макаронные изделия отварные</t>
  </si>
  <si>
    <t>295/Акт   /202/309</t>
  </si>
  <si>
    <t>Рыба тушенная с овощами</t>
  </si>
  <si>
    <t>Пюре картофельное с м/сливоч.</t>
  </si>
  <si>
    <t>Котлеты "Московские"</t>
  </si>
  <si>
    <t>Каша молочная "Дружба" с м/сливоч.</t>
  </si>
  <si>
    <t>Рассольник Ленинградский с зеленью</t>
  </si>
  <si>
    <t>Салат из моркови (припущ.) с сахаром</t>
  </si>
  <si>
    <t>Суп картофельный с бобовыми (горохом) и зеленью</t>
  </si>
  <si>
    <t>47Акт</t>
  </si>
  <si>
    <t>ГБОУ СОШ пос. Новоспасский</t>
  </si>
  <si>
    <t>И.о. Директора</t>
  </si>
  <si>
    <t>Володкина С.В.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</si>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</sst>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119</v>
      </c>
      <c r="D1" s="51"/>
      <c r="E1" s="51"/>
      <c r="F1" s="12" t="s">
        <v>16</v>
      </c>
      <c r="G1" s="2" t="s">
        <v>17</v>
      </c>
      <c r="H1" s="52" t="s">
        <v>120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121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 t="s">
        <v>122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105</v>
      </c>
      <c r="F6" s="40">
        <v>250</v>
      </c>
      <c r="G6" s="40">
        <f>6.94+8.6</f>
        <v>15.54</v>
      </c>
      <c r="H6" s="40">
        <f>10.1+6.09</f>
        <v>16.189999999999998</v>
      </c>
      <c r="I6" s="40">
        <f>8.69+38.64</f>
        <v>47.33</v>
      </c>
      <c r="J6" s="40">
        <f>98.61+210.75</f>
        <v>309.36</v>
      </c>
      <c r="K6" s="41" t="s">
        <v>106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90</v>
      </c>
      <c r="F7" s="43">
        <v>60</v>
      </c>
      <c r="G7" s="43">
        <v>1.1499999999999999</v>
      </c>
      <c r="H7" s="43">
        <v>3.24</v>
      </c>
      <c r="I7" s="43">
        <v>4.54</v>
      </c>
      <c r="J7" s="43">
        <v>100.12</v>
      </c>
      <c r="K7" s="44">
        <v>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203.5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 t="s">
        <v>42</v>
      </c>
      <c r="E12" s="42"/>
      <c r="F12" s="43"/>
      <c r="G12" s="43"/>
      <c r="H12" s="43"/>
      <c r="I12" s="43"/>
      <c r="J12" s="43"/>
      <c r="K12" s="44"/>
      <c r="L12" s="43">
        <v>91.52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543.5</v>
      </c>
      <c r="G13" s="19">
        <f t="shared" ref="G13:J13" si="0">SUM(G6:G12)</f>
        <v>19.249999999999996</v>
      </c>
      <c r="H13" s="19">
        <f t="shared" si="0"/>
        <v>19.75</v>
      </c>
      <c r="I13" s="19">
        <f t="shared" si="0"/>
        <v>81.709999999999994</v>
      </c>
      <c r="J13" s="19">
        <f t="shared" si="0"/>
        <v>587.5</v>
      </c>
      <c r="K13" s="25"/>
      <c r="L13" s="19">
        <f t="shared" ref="L13" si="1">SUM(L6:L12)</f>
        <v>91.52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1.64</v>
      </c>
      <c r="H14" s="43">
        <v>7</v>
      </c>
      <c r="I14" s="43">
        <v>8.73</v>
      </c>
      <c r="J14" s="43">
        <v>80.28</v>
      </c>
      <c r="K14" s="44" t="s">
        <v>41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206</v>
      </c>
      <c r="G15" s="43">
        <v>1.57</v>
      </c>
      <c r="H15" s="43">
        <v>3.81</v>
      </c>
      <c r="I15" s="43">
        <v>12.9</v>
      </c>
      <c r="J15" s="43">
        <v>111.97</v>
      </c>
      <c r="K15" s="44">
        <v>88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200</v>
      </c>
      <c r="G16" s="43">
        <v>15.09</v>
      </c>
      <c r="H16" s="43">
        <v>15.33</v>
      </c>
      <c r="I16" s="43">
        <v>24.56</v>
      </c>
      <c r="J16" s="43">
        <v>288.72000000000003</v>
      </c>
      <c r="K16" s="44">
        <v>291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40</v>
      </c>
      <c r="G19" s="43">
        <v>3.24</v>
      </c>
      <c r="H19" s="43">
        <v>0.4</v>
      </c>
      <c r="I19" s="43">
        <v>19.52</v>
      </c>
      <c r="J19" s="43">
        <v>118.49</v>
      </c>
      <c r="K19" s="44" t="s">
        <v>41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2.4300000000000002</v>
      </c>
      <c r="H20" s="43">
        <v>1.02</v>
      </c>
      <c r="I20" s="43">
        <v>12.66</v>
      </c>
      <c r="J20" s="43">
        <v>66.599999999999994</v>
      </c>
      <c r="K20" s="44" t="s">
        <v>41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 t="s">
        <v>42</v>
      </c>
      <c r="E22" s="42"/>
      <c r="F22" s="43"/>
      <c r="G22" s="43"/>
      <c r="H22" s="43"/>
      <c r="I22" s="43"/>
      <c r="J22" s="43"/>
      <c r="K22" s="44"/>
      <c r="L22" s="43">
        <v>128.13999999999999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736</v>
      </c>
      <c r="G23" s="19">
        <f t="shared" ref="G23:J23" si="2">SUM(G14:G22)</f>
        <v>24.630000000000003</v>
      </c>
      <c r="H23" s="19">
        <f t="shared" si="2"/>
        <v>27.65</v>
      </c>
      <c r="I23" s="19">
        <f t="shared" si="2"/>
        <v>110.37999999999998</v>
      </c>
      <c r="J23" s="19">
        <f t="shared" si="2"/>
        <v>798.86</v>
      </c>
      <c r="K23" s="25"/>
      <c r="L23" s="19">
        <f t="shared" ref="L23" si="3">SUM(L14:L22)</f>
        <v>128.13999999999999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1279.5</v>
      </c>
      <c r="G24" s="32">
        <f t="shared" ref="G24:J24" si="4">G13+G23</f>
        <v>43.879999999999995</v>
      </c>
      <c r="H24" s="32">
        <f t="shared" si="4"/>
        <v>47.4</v>
      </c>
      <c r="I24" s="32">
        <f t="shared" si="4"/>
        <v>192.08999999999997</v>
      </c>
      <c r="J24" s="32">
        <f t="shared" si="4"/>
        <v>1386.3600000000001</v>
      </c>
      <c r="K24" s="32"/>
      <c r="L24" s="32">
        <f t="shared" ref="L24" si="5">L13+L23</f>
        <v>219.65999999999997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93</v>
      </c>
      <c r="F25" s="40">
        <v>205</v>
      </c>
      <c r="G25" s="40">
        <v>5.75</v>
      </c>
      <c r="H25" s="40">
        <v>6.27</v>
      </c>
      <c r="I25" s="40">
        <v>30.23</v>
      </c>
      <c r="J25" s="40">
        <v>200.55</v>
      </c>
      <c r="K25" s="41">
        <v>181</v>
      </c>
      <c r="L25" s="40"/>
    </row>
    <row r="26" spans="1:12" ht="15" x14ac:dyDescent="0.25">
      <c r="A26" s="14"/>
      <c r="B26" s="15"/>
      <c r="C26" s="11"/>
      <c r="D26" s="6" t="s">
        <v>26</v>
      </c>
      <c r="E26" s="42" t="s">
        <v>48</v>
      </c>
      <c r="F26" s="43">
        <v>60</v>
      </c>
      <c r="G26" s="43">
        <v>3.88</v>
      </c>
      <c r="H26" s="43">
        <v>6.9</v>
      </c>
      <c r="I26" s="43">
        <v>0.42</v>
      </c>
      <c r="J26" s="43">
        <v>88.28</v>
      </c>
      <c r="K26" s="44">
        <v>209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4.08</v>
      </c>
      <c r="H27" s="43">
        <v>3.54</v>
      </c>
      <c r="I27" s="43">
        <v>17.579999999999998</v>
      </c>
      <c r="J27" s="43">
        <v>118.6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3.24</v>
      </c>
      <c r="H28" s="43">
        <v>0.4</v>
      </c>
      <c r="I28" s="43">
        <v>19.52</v>
      </c>
      <c r="J28" s="43">
        <v>118.49</v>
      </c>
      <c r="K28" s="44" t="s">
        <v>41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 t="s">
        <v>42</v>
      </c>
      <c r="E31" s="42"/>
      <c r="F31" s="43"/>
      <c r="G31" s="43"/>
      <c r="H31" s="43"/>
      <c r="I31" s="43"/>
      <c r="J31" s="43"/>
      <c r="K31" s="44"/>
      <c r="L31" s="43">
        <v>91.52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16.95</v>
      </c>
      <c r="H32" s="19">
        <f t="shared" ref="H32" si="7">SUM(H25:H31)</f>
        <v>17.11</v>
      </c>
      <c r="I32" s="19">
        <f t="shared" ref="I32" si="8">SUM(I25:I31)</f>
        <v>67.75</v>
      </c>
      <c r="J32" s="19">
        <f t="shared" ref="J32:L32" si="9">SUM(J25:J31)</f>
        <v>525.92000000000007</v>
      </c>
      <c r="K32" s="25"/>
      <c r="L32" s="19">
        <f t="shared" si="9"/>
        <v>91.52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0.84</v>
      </c>
      <c r="H33" s="43">
        <v>6.09</v>
      </c>
      <c r="I33" s="43">
        <v>4.37</v>
      </c>
      <c r="J33" s="43">
        <v>75.06</v>
      </c>
      <c r="K33" s="44">
        <v>67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87</v>
      </c>
      <c r="F34" s="43">
        <v>216</v>
      </c>
      <c r="G34" s="43">
        <v>6.7</v>
      </c>
      <c r="H34" s="43">
        <v>9.7200000000000006</v>
      </c>
      <c r="I34" s="43">
        <v>11.93</v>
      </c>
      <c r="J34" s="43">
        <v>160.15</v>
      </c>
      <c r="K34" s="44" t="s">
        <v>88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100</v>
      </c>
      <c r="G35" s="43">
        <v>8</v>
      </c>
      <c r="H35" s="43">
        <v>4.75</v>
      </c>
      <c r="I35" s="43">
        <v>6.79</v>
      </c>
      <c r="J35" s="43">
        <v>134.63</v>
      </c>
      <c r="K35" s="44">
        <v>301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168.45</v>
      </c>
      <c r="K36" s="44" t="s">
        <v>54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>
        <v>342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81.02</v>
      </c>
      <c r="K38" s="44" t="s">
        <v>41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2.4300000000000002</v>
      </c>
      <c r="H39" s="43">
        <v>1.02</v>
      </c>
      <c r="I39" s="43">
        <v>12.66</v>
      </c>
      <c r="J39" s="43">
        <v>66.599999999999994</v>
      </c>
      <c r="K39" s="44" t="s">
        <v>41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 t="s">
        <v>42</v>
      </c>
      <c r="E41" s="42"/>
      <c r="F41" s="43"/>
      <c r="G41" s="43"/>
      <c r="H41" s="43"/>
      <c r="I41" s="43"/>
      <c r="J41" s="43"/>
      <c r="K41" s="44"/>
      <c r="L41" s="43">
        <v>128.13999999999999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786</v>
      </c>
      <c r="G42" s="19">
        <f t="shared" ref="G42" si="10">SUM(G33:G41)</f>
        <v>26.08</v>
      </c>
      <c r="H42" s="19">
        <f t="shared" ref="H42" si="11">SUM(H33:H41)</f>
        <v>26.560000000000002</v>
      </c>
      <c r="I42" s="19">
        <f t="shared" ref="I42" si="12">SUM(I33:I41)</f>
        <v>104.72</v>
      </c>
      <c r="J42" s="19">
        <f t="shared" ref="J42:L42" si="13">SUM(J33:J41)</f>
        <v>800.51</v>
      </c>
      <c r="K42" s="25"/>
      <c r="L42" s="19">
        <f t="shared" si="13"/>
        <v>128.13999999999999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1291</v>
      </c>
      <c r="G43" s="32">
        <f t="shared" ref="G43" si="14">G32+G42</f>
        <v>43.03</v>
      </c>
      <c r="H43" s="32">
        <f t="shared" ref="H43" si="15">H32+H42</f>
        <v>43.67</v>
      </c>
      <c r="I43" s="32">
        <f t="shared" ref="I43" si="16">I32+I42</f>
        <v>172.47</v>
      </c>
      <c r="J43" s="32">
        <f t="shared" ref="J43:L43" si="17">J32+J42</f>
        <v>1326.43</v>
      </c>
      <c r="K43" s="32"/>
      <c r="L43" s="32">
        <f t="shared" si="17"/>
        <v>219.65999999999997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98</v>
      </c>
      <c r="F44" s="40">
        <f>150+100</f>
        <v>250</v>
      </c>
      <c r="G44" s="40">
        <f>4.29+8.06</f>
        <v>12.350000000000001</v>
      </c>
      <c r="H44" s="40">
        <f>3.68+8.74</f>
        <v>12.42</v>
      </c>
      <c r="I44" s="40">
        <f>29.84+10.68</f>
        <v>40.519999999999996</v>
      </c>
      <c r="J44" s="40">
        <f>169.54+183.8</f>
        <v>353.34000000000003</v>
      </c>
      <c r="K44" s="41" t="s">
        <v>108</v>
      </c>
      <c r="L44" s="40"/>
    </row>
    <row r="45" spans="1:12" ht="15" x14ac:dyDescent="0.25">
      <c r="A45" s="23"/>
      <c r="B45" s="15"/>
      <c r="C45" s="11"/>
      <c r="D45" s="6" t="s">
        <v>26</v>
      </c>
      <c r="E45" s="42" t="s">
        <v>107</v>
      </c>
      <c r="F45" s="43">
        <v>60</v>
      </c>
      <c r="G45" s="43">
        <v>0.95</v>
      </c>
      <c r="H45" s="43">
        <v>3.06</v>
      </c>
      <c r="I45" s="43">
        <v>4.5</v>
      </c>
      <c r="J45" s="43">
        <v>47.14</v>
      </c>
      <c r="K45" s="44" t="s">
        <v>118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106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81.02</v>
      </c>
      <c r="K47" s="44" t="s">
        <v>41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42</v>
      </c>
      <c r="E50" s="42"/>
      <c r="F50" s="43"/>
      <c r="G50" s="43"/>
      <c r="H50" s="43"/>
      <c r="I50" s="43"/>
      <c r="J50" s="43"/>
      <c r="K50" s="44"/>
      <c r="L50" s="43">
        <v>91.52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15.8</v>
      </c>
      <c r="H51" s="19">
        <f t="shared" ref="H51" si="19">SUM(H44:H50)</f>
        <v>15.8</v>
      </c>
      <c r="I51" s="19">
        <f t="shared" ref="I51" si="20">SUM(I44:I50)</f>
        <v>74.66</v>
      </c>
      <c r="J51" s="19">
        <f t="shared" ref="J51:L51" si="21">SUM(J44:J50)</f>
        <v>587.5</v>
      </c>
      <c r="K51" s="25"/>
      <c r="L51" s="19">
        <f t="shared" si="21"/>
        <v>91.52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91</v>
      </c>
      <c r="F52" s="43">
        <v>60</v>
      </c>
      <c r="G52" s="43">
        <v>1.85</v>
      </c>
      <c r="H52" s="43">
        <v>3.28</v>
      </c>
      <c r="I52" s="43">
        <v>4.6100000000000003</v>
      </c>
      <c r="J52" s="43">
        <v>55.36</v>
      </c>
      <c r="K52" s="44">
        <v>10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82</v>
      </c>
      <c r="F53" s="43">
        <v>221</v>
      </c>
      <c r="G53" s="43">
        <v>4.67</v>
      </c>
      <c r="H53" s="43">
        <v>8.33</v>
      </c>
      <c r="I53" s="43">
        <v>12.42</v>
      </c>
      <c r="J53" s="43">
        <v>122.81</v>
      </c>
      <c r="K53" s="44">
        <v>355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96</v>
      </c>
      <c r="F54" s="43">
        <v>100</v>
      </c>
      <c r="G54" s="43">
        <v>9.01</v>
      </c>
      <c r="H54" s="43">
        <v>7.26</v>
      </c>
      <c r="I54" s="43">
        <v>10.55</v>
      </c>
      <c r="J54" s="43">
        <v>119.76</v>
      </c>
      <c r="K54" s="44" t="s">
        <v>97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73</v>
      </c>
      <c r="F55" s="43">
        <v>150</v>
      </c>
      <c r="G55" s="43">
        <v>3.06</v>
      </c>
      <c r="H55" s="43">
        <v>4.8</v>
      </c>
      <c r="I55" s="43">
        <v>20.440000000000001</v>
      </c>
      <c r="J55" s="43">
        <v>137.25</v>
      </c>
      <c r="K55" s="44">
        <v>312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0.35</v>
      </c>
      <c r="H56" s="43">
        <v>0.08</v>
      </c>
      <c r="I56" s="43">
        <v>25.18</v>
      </c>
      <c r="J56" s="43">
        <v>122.2</v>
      </c>
      <c r="K56" s="44" t="s">
        <v>57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81.02</v>
      </c>
      <c r="K57" s="44" t="s">
        <v>41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2.4</v>
      </c>
      <c r="H58" s="43">
        <v>1.02</v>
      </c>
      <c r="I58" s="43">
        <v>12.66</v>
      </c>
      <c r="J58" s="43">
        <v>66.599999999999994</v>
      </c>
      <c r="K58" s="44" t="s">
        <v>41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 t="s">
        <v>42</v>
      </c>
      <c r="E60" s="42"/>
      <c r="F60" s="43"/>
      <c r="G60" s="43"/>
      <c r="H60" s="43"/>
      <c r="I60" s="43"/>
      <c r="J60" s="43"/>
      <c r="K60" s="44"/>
      <c r="L60" s="43">
        <v>128.13999999999999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791</v>
      </c>
      <c r="G61" s="19">
        <f t="shared" ref="G61" si="22">SUM(G52:G60)</f>
        <v>23.77</v>
      </c>
      <c r="H61" s="19">
        <f t="shared" ref="H61" si="23">SUM(H52:H60)</f>
        <v>25.069999999999997</v>
      </c>
      <c r="I61" s="19">
        <f t="shared" ref="I61" si="24">SUM(I52:I60)</f>
        <v>100.5</v>
      </c>
      <c r="J61" s="19">
        <f t="shared" ref="J61:L61" si="25">SUM(J52:J60)</f>
        <v>705</v>
      </c>
      <c r="K61" s="25"/>
      <c r="L61" s="19">
        <f t="shared" si="25"/>
        <v>128.13999999999999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1331</v>
      </c>
      <c r="G62" s="32">
        <f t="shared" ref="G62" si="26">G51+G61</f>
        <v>39.57</v>
      </c>
      <c r="H62" s="32">
        <f t="shared" ref="H62" si="27">H51+H61</f>
        <v>40.869999999999997</v>
      </c>
      <c r="I62" s="32">
        <f t="shared" ref="I62" si="28">I51+I61</f>
        <v>175.16</v>
      </c>
      <c r="J62" s="32">
        <f t="shared" ref="J62:L62" si="29">J51+J61</f>
        <v>1292.5</v>
      </c>
      <c r="K62" s="32"/>
      <c r="L62" s="32">
        <f t="shared" si="29"/>
        <v>219.65999999999997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250</v>
      </c>
      <c r="G63" s="40">
        <f>6.15+5.52</f>
        <v>11.67</v>
      </c>
      <c r="H63" s="40">
        <f>7.93+4.52</f>
        <v>12.45</v>
      </c>
      <c r="I63" s="40">
        <f>2.97+26.45</f>
        <v>29.419999999999998</v>
      </c>
      <c r="J63" s="40">
        <f>139.13+168.45</f>
        <v>307.58</v>
      </c>
      <c r="K63" s="41" t="s">
        <v>60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43</v>
      </c>
      <c r="F64" s="43">
        <v>60</v>
      </c>
      <c r="G64" s="43">
        <v>1.64</v>
      </c>
      <c r="H64" s="43">
        <v>4.3099999999999996</v>
      </c>
      <c r="I64" s="43">
        <v>8.73</v>
      </c>
      <c r="J64" s="43">
        <v>80.28</v>
      </c>
      <c r="K64" s="44" t="s">
        <v>41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</v>
      </c>
      <c r="H65" s="43">
        <v>0</v>
      </c>
      <c r="I65" s="43">
        <v>30.96</v>
      </c>
      <c r="J65" s="43">
        <v>118.62</v>
      </c>
      <c r="K65" s="44" t="s">
        <v>61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 t="s">
        <v>42</v>
      </c>
      <c r="E69" s="42"/>
      <c r="F69" s="43"/>
      <c r="G69" s="43"/>
      <c r="H69" s="43"/>
      <c r="I69" s="43"/>
      <c r="J69" s="43"/>
      <c r="K69" s="44"/>
      <c r="L69" s="43">
        <v>91.52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15.74</v>
      </c>
      <c r="H70" s="19">
        <f t="shared" ref="H70" si="31">SUM(H63:H69)</f>
        <v>17.059999999999999</v>
      </c>
      <c r="I70" s="19">
        <f t="shared" ref="I70" si="32">SUM(I63:I69)</f>
        <v>83.75</v>
      </c>
      <c r="J70" s="19">
        <f t="shared" ref="J70:L70" si="33">SUM(J63:J69)</f>
        <v>587.5</v>
      </c>
      <c r="K70" s="25"/>
      <c r="L70" s="19">
        <f t="shared" si="33"/>
        <v>91.52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100</v>
      </c>
      <c r="F71" s="43">
        <v>60</v>
      </c>
      <c r="G71" s="43">
        <v>0.54</v>
      </c>
      <c r="H71" s="43">
        <v>3.07</v>
      </c>
      <c r="I71" s="43">
        <v>1.55</v>
      </c>
      <c r="J71" s="43">
        <v>35.46</v>
      </c>
      <c r="K71" s="44">
        <v>21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201</v>
      </c>
      <c r="G72" s="43">
        <v>3.18</v>
      </c>
      <c r="H72" s="43">
        <v>4.43</v>
      </c>
      <c r="I72" s="43">
        <v>18.54</v>
      </c>
      <c r="J72" s="43">
        <v>144.54</v>
      </c>
      <c r="K72" s="44">
        <v>103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101</v>
      </c>
      <c r="F73" s="43">
        <v>100</v>
      </c>
      <c r="G73" s="43">
        <v>6.94</v>
      </c>
      <c r="H73" s="43">
        <v>11.08</v>
      </c>
      <c r="I73" s="43">
        <v>10.73</v>
      </c>
      <c r="J73" s="43">
        <v>179.4</v>
      </c>
      <c r="K73" s="44" t="s">
        <v>102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8.6</v>
      </c>
      <c r="H74" s="43">
        <v>6.09</v>
      </c>
      <c r="I74" s="43">
        <v>38.64</v>
      </c>
      <c r="J74" s="43">
        <v>210.75</v>
      </c>
      <c r="K74" s="44" t="s">
        <v>70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89</v>
      </c>
      <c r="F75" s="43">
        <v>200</v>
      </c>
      <c r="G75" s="43">
        <v>0.67</v>
      </c>
      <c r="H75" s="43">
        <v>0.3</v>
      </c>
      <c r="I75" s="43">
        <v>7.68</v>
      </c>
      <c r="J75" s="43">
        <v>32</v>
      </c>
      <c r="K75" s="44" t="s">
        <v>63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81.02</v>
      </c>
      <c r="K76" s="44" t="s">
        <v>41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2.4</v>
      </c>
      <c r="H77" s="43">
        <v>1.02</v>
      </c>
      <c r="I77" s="43">
        <v>12.66</v>
      </c>
      <c r="J77" s="43">
        <v>66.599999999999994</v>
      </c>
      <c r="K77" s="44" t="s">
        <v>41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 t="s">
        <v>42</v>
      </c>
      <c r="E79" s="42"/>
      <c r="F79" s="43"/>
      <c r="G79" s="43"/>
      <c r="H79" s="43"/>
      <c r="I79" s="43"/>
      <c r="J79" s="43"/>
      <c r="K79" s="44"/>
      <c r="L79" s="43">
        <v>128.13999999999999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771</v>
      </c>
      <c r="G80" s="19">
        <f t="shared" ref="G80" si="34">SUM(G71:G79)</f>
        <v>24.759999999999998</v>
      </c>
      <c r="H80" s="19">
        <f t="shared" ref="H80" si="35">SUM(H71:H79)</f>
        <v>26.29</v>
      </c>
      <c r="I80" s="19">
        <f t="shared" ref="I80" si="36">SUM(I71:I79)</f>
        <v>104.44000000000001</v>
      </c>
      <c r="J80" s="19">
        <f t="shared" ref="J80:L80" si="37">SUM(J71:J79)</f>
        <v>749.77</v>
      </c>
      <c r="K80" s="25"/>
      <c r="L80" s="19">
        <f t="shared" si="37"/>
        <v>128.13999999999999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1311</v>
      </c>
      <c r="G81" s="32">
        <f t="shared" ref="G81" si="38">G70+G80</f>
        <v>40.5</v>
      </c>
      <c r="H81" s="32">
        <f t="shared" ref="H81" si="39">H70+H80</f>
        <v>43.349999999999994</v>
      </c>
      <c r="I81" s="32">
        <f t="shared" ref="I81" si="40">I70+I80</f>
        <v>188.19</v>
      </c>
      <c r="J81" s="32">
        <f t="shared" ref="J81:L81" si="41">J70+J80</f>
        <v>1337.27</v>
      </c>
      <c r="K81" s="32"/>
      <c r="L81" s="32">
        <f t="shared" si="41"/>
        <v>219.65999999999997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103</v>
      </c>
      <c r="F82" s="40">
        <v>210</v>
      </c>
      <c r="G82" s="40">
        <v>11.2</v>
      </c>
      <c r="H82" s="40">
        <v>10.4</v>
      </c>
      <c r="I82" s="40">
        <v>43.36</v>
      </c>
      <c r="J82" s="40">
        <v>354</v>
      </c>
      <c r="K82" s="41">
        <v>188</v>
      </c>
      <c r="L82" s="40"/>
    </row>
    <row r="83" spans="1:12" ht="15" x14ac:dyDescent="0.25">
      <c r="A83" s="23"/>
      <c r="B83" s="15"/>
      <c r="C83" s="11"/>
      <c r="D83" s="6" t="s">
        <v>26</v>
      </c>
      <c r="E83" s="42" t="s">
        <v>83</v>
      </c>
      <c r="F83" s="43">
        <v>100</v>
      </c>
      <c r="G83" s="43">
        <v>0.4</v>
      </c>
      <c r="H83" s="43">
        <v>4.88</v>
      </c>
      <c r="I83" s="43">
        <v>9.8000000000000007</v>
      </c>
      <c r="J83" s="43">
        <v>47</v>
      </c>
      <c r="K83" s="44">
        <v>338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3.17</v>
      </c>
      <c r="H84" s="43">
        <v>2.68</v>
      </c>
      <c r="I84" s="43">
        <v>15.95</v>
      </c>
      <c r="J84" s="43">
        <v>100.6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81.02</v>
      </c>
      <c r="K85" s="44" t="s">
        <v>41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 t="s">
        <v>42</v>
      </c>
      <c r="E88" s="42"/>
      <c r="F88" s="43"/>
      <c r="G88" s="43"/>
      <c r="H88" s="43"/>
      <c r="I88" s="43"/>
      <c r="J88" s="43"/>
      <c r="K88" s="44"/>
      <c r="L88" s="43">
        <v>91.52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17.2</v>
      </c>
      <c r="H89" s="19">
        <f t="shared" ref="H89" si="43">SUM(H82:H88)</f>
        <v>18.260000000000002</v>
      </c>
      <c r="I89" s="19">
        <f t="shared" ref="I89" si="44">SUM(I82:I88)</f>
        <v>83.75</v>
      </c>
      <c r="J89" s="19">
        <f t="shared" ref="J89:L89" si="45">SUM(J82:J88)</f>
        <v>582.62</v>
      </c>
      <c r="K89" s="25"/>
      <c r="L89" s="19">
        <f t="shared" si="45"/>
        <v>91.52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104</v>
      </c>
      <c r="F90" s="43">
        <v>60</v>
      </c>
      <c r="G90" s="43">
        <v>0.75</v>
      </c>
      <c r="H90" s="43">
        <v>0.06</v>
      </c>
      <c r="I90" s="43">
        <v>6.89</v>
      </c>
      <c r="J90" s="43">
        <v>49.02</v>
      </c>
      <c r="K90" s="44">
        <v>62</v>
      </c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65</v>
      </c>
      <c r="F91" s="43">
        <v>206</v>
      </c>
      <c r="G91" s="43">
        <v>1.6</v>
      </c>
      <c r="H91" s="43">
        <v>4.6900000000000004</v>
      </c>
      <c r="I91" s="43">
        <v>9</v>
      </c>
      <c r="J91" s="43">
        <v>91.18</v>
      </c>
      <c r="K91" s="44">
        <v>82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100</v>
      </c>
      <c r="G92" s="43">
        <v>6.94</v>
      </c>
      <c r="H92" s="43">
        <v>13.99</v>
      </c>
      <c r="I92" s="43">
        <v>10.73</v>
      </c>
      <c r="J92" s="43">
        <v>196.36</v>
      </c>
      <c r="K92" s="44" t="s">
        <v>69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78</v>
      </c>
      <c r="F93" s="43">
        <v>150</v>
      </c>
      <c r="G93" s="43">
        <v>11.01</v>
      </c>
      <c r="H93" s="43">
        <v>6.49</v>
      </c>
      <c r="I93" s="43">
        <v>33.36</v>
      </c>
      <c r="J93" s="43">
        <v>184.56</v>
      </c>
      <c r="K93" s="44">
        <v>199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0.78</v>
      </c>
      <c r="H94" s="43">
        <v>0.05</v>
      </c>
      <c r="I94" s="43">
        <v>27.63</v>
      </c>
      <c r="J94" s="43">
        <v>114.8</v>
      </c>
      <c r="K94" s="44">
        <v>348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81.02</v>
      </c>
      <c r="K95" s="44" t="s">
        <v>41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2.4</v>
      </c>
      <c r="H96" s="43">
        <v>1.02</v>
      </c>
      <c r="I96" s="43">
        <v>12.66</v>
      </c>
      <c r="J96" s="43">
        <v>66.599999999999994</v>
      </c>
      <c r="K96" s="44" t="s">
        <v>41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 t="s">
        <v>42</v>
      </c>
      <c r="E98" s="42"/>
      <c r="F98" s="43"/>
      <c r="G98" s="43"/>
      <c r="H98" s="43"/>
      <c r="I98" s="43"/>
      <c r="J98" s="43"/>
      <c r="K98" s="44"/>
      <c r="L98" s="43">
        <v>128.13999999999999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776</v>
      </c>
      <c r="G99" s="19">
        <f t="shared" ref="G99" si="46">SUM(G90:G98)</f>
        <v>25.91</v>
      </c>
      <c r="H99" s="19">
        <f t="shared" ref="H99" si="47">SUM(H90:H98)</f>
        <v>26.600000000000005</v>
      </c>
      <c r="I99" s="19">
        <f t="shared" ref="I99" si="48">SUM(I90:I98)</f>
        <v>114.91</v>
      </c>
      <c r="J99" s="19">
        <f t="shared" ref="J99:L99" si="49">SUM(J90:J98)</f>
        <v>783.54000000000008</v>
      </c>
      <c r="K99" s="25"/>
      <c r="L99" s="19">
        <f t="shared" si="49"/>
        <v>128.13999999999999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1316</v>
      </c>
      <c r="G100" s="32">
        <f t="shared" ref="G100" si="50">G89+G99</f>
        <v>43.11</v>
      </c>
      <c r="H100" s="32">
        <f t="shared" ref="H100" si="51">H89+H99</f>
        <v>44.860000000000007</v>
      </c>
      <c r="I100" s="32">
        <f t="shared" ref="I100" si="52">I89+I99</f>
        <v>198.66</v>
      </c>
      <c r="J100" s="32">
        <f t="shared" ref="J100:L100" si="53">J89+J99</f>
        <v>1366.16</v>
      </c>
      <c r="K100" s="32"/>
      <c r="L100" s="32">
        <f t="shared" si="53"/>
        <v>219.65999999999997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109</v>
      </c>
      <c r="F101" s="40">
        <v>250</v>
      </c>
      <c r="G101" s="40">
        <f>6.94+5.52</f>
        <v>12.46</v>
      </c>
      <c r="H101" s="40">
        <f>11.08+4.52</f>
        <v>15.6</v>
      </c>
      <c r="I101" s="40">
        <f>10.73+26.45</f>
        <v>37.18</v>
      </c>
      <c r="J101" s="40">
        <f>179.4+168.45</f>
        <v>347.85</v>
      </c>
      <c r="K101" s="41" t="s">
        <v>110</v>
      </c>
      <c r="L101" s="40"/>
    </row>
    <row r="102" spans="1:12" ht="15" x14ac:dyDescent="0.25">
      <c r="A102" s="23"/>
      <c r="B102" s="15"/>
      <c r="C102" s="11"/>
      <c r="D102" s="6" t="s">
        <v>26</v>
      </c>
      <c r="E102" s="42" t="s">
        <v>92</v>
      </c>
      <c r="F102" s="43">
        <v>60</v>
      </c>
      <c r="G102" s="43">
        <v>4.2300000000000004</v>
      </c>
      <c r="H102" s="43">
        <v>3.81</v>
      </c>
      <c r="I102" s="43">
        <v>16.73</v>
      </c>
      <c r="J102" s="43">
        <v>110.4</v>
      </c>
      <c r="K102" s="44" t="s">
        <v>41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204</v>
      </c>
      <c r="G103" s="43">
        <v>0.13</v>
      </c>
      <c r="H103" s="43">
        <v>0.02</v>
      </c>
      <c r="I103" s="43">
        <v>15.2</v>
      </c>
      <c r="J103" s="43">
        <v>97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 t="s">
        <v>41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 t="s">
        <v>42</v>
      </c>
      <c r="E107" s="42"/>
      <c r="F107" s="43"/>
      <c r="G107" s="43"/>
      <c r="H107" s="43"/>
      <c r="I107" s="43"/>
      <c r="J107" s="43"/>
      <c r="K107" s="44"/>
      <c r="L107" s="43">
        <v>91.52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544</v>
      </c>
      <c r="G108" s="19">
        <f t="shared" ref="G108:J108" si="54">SUM(G101:G107)</f>
        <v>19.25</v>
      </c>
      <c r="H108" s="19">
        <f t="shared" si="54"/>
        <v>19.73</v>
      </c>
      <c r="I108" s="19">
        <f t="shared" si="54"/>
        <v>83.75</v>
      </c>
      <c r="J108" s="19">
        <f t="shared" si="54"/>
        <v>636.27</v>
      </c>
      <c r="K108" s="25"/>
      <c r="L108" s="19">
        <f t="shared" ref="L108" si="55">SUM(L101:L107)</f>
        <v>91.52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107</v>
      </c>
      <c r="F109" s="43">
        <v>60</v>
      </c>
      <c r="G109" s="43">
        <v>1.56</v>
      </c>
      <c r="H109" s="43">
        <v>1.95</v>
      </c>
      <c r="I109" s="43">
        <v>3.88</v>
      </c>
      <c r="J109" s="43">
        <v>31.72</v>
      </c>
      <c r="K109" s="44" t="s">
        <v>99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216</v>
      </c>
      <c r="G110" s="43">
        <v>3.21</v>
      </c>
      <c r="H110" s="43">
        <v>6.5</v>
      </c>
      <c r="I110" s="43">
        <v>11.1</v>
      </c>
      <c r="J110" s="43">
        <v>190.08</v>
      </c>
      <c r="K110" s="44">
        <v>113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100</v>
      </c>
      <c r="G111" s="43">
        <v>6.15</v>
      </c>
      <c r="H111" s="43">
        <v>11.23</v>
      </c>
      <c r="I111" s="43">
        <v>3.89</v>
      </c>
      <c r="J111" s="43">
        <v>149.4</v>
      </c>
      <c r="K111" s="44" t="s">
        <v>71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67</v>
      </c>
      <c r="F112" s="43">
        <v>150</v>
      </c>
      <c r="G112" s="43">
        <v>11.01</v>
      </c>
      <c r="H112" s="43">
        <v>6.49</v>
      </c>
      <c r="I112" s="43">
        <v>33.36</v>
      </c>
      <c r="J112" s="43">
        <v>184.56</v>
      </c>
      <c r="K112" s="44" t="s">
        <v>70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0.16</v>
      </c>
      <c r="H113" s="43">
        <v>0.16</v>
      </c>
      <c r="I113" s="43">
        <v>27.88</v>
      </c>
      <c r="J113" s="43">
        <v>114.6</v>
      </c>
      <c r="K113" s="44">
        <v>342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81.02</v>
      </c>
      <c r="K114" s="44" t="s">
        <v>41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2.4300000000000002</v>
      </c>
      <c r="H115" s="43">
        <v>1.02</v>
      </c>
      <c r="I115" s="43">
        <v>12.66</v>
      </c>
      <c r="J115" s="43">
        <v>66.599999999999994</v>
      </c>
      <c r="K115" s="44" t="s">
        <v>41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 t="s">
        <v>42</v>
      </c>
      <c r="E117" s="42"/>
      <c r="F117" s="43"/>
      <c r="G117" s="43"/>
      <c r="H117" s="43"/>
      <c r="I117" s="43"/>
      <c r="J117" s="43"/>
      <c r="K117" s="44"/>
      <c r="L117" s="43">
        <v>128.13999999999999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786</v>
      </c>
      <c r="G118" s="19">
        <f t="shared" ref="G118:J118" si="56">SUM(G109:G117)</f>
        <v>26.95</v>
      </c>
      <c r="H118" s="19">
        <f t="shared" si="56"/>
        <v>27.650000000000002</v>
      </c>
      <c r="I118" s="19">
        <f t="shared" si="56"/>
        <v>107.41</v>
      </c>
      <c r="J118" s="19">
        <f t="shared" si="56"/>
        <v>817.98</v>
      </c>
      <c r="K118" s="25"/>
      <c r="L118" s="19">
        <f t="shared" ref="L118" si="57">SUM(L109:L117)</f>
        <v>128.13999999999999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1330</v>
      </c>
      <c r="G119" s="32">
        <f t="shared" ref="G119" si="58">G108+G118</f>
        <v>46.2</v>
      </c>
      <c r="H119" s="32">
        <f t="shared" ref="H119" si="59">H108+H118</f>
        <v>47.38</v>
      </c>
      <c r="I119" s="32">
        <f t="shared" ref="I119" si="60">I108+I118</f>
        <v>191.16</v>
      </c>
      <c r="J119" s="32">
        <f t="shared" ref="J119:L119" si="61">J108+J118</f>
        <v>1454.25</v>
      </c>
      <c r="K119" s="32"/>
      <c r="L119" s="32">
        <f t="shared" si="61"/>
        <v>219.65999999999997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205</v>
      </c>
      <c r="G120" s="40">
        <v>8.23</v>
      </c>
      <c r="H120" s="40">
        <v>10.53</v>
      </c>
      <c r="I120" s="40">
        <v>40.89</v>
      </c>
      <c r="J120" s="40">
        <v>297.14</v>
      </c>
      <c r="K120" s="41">
        <v>173</v>
      </c>
      <c r="L120" s="40"/>
    </row>
    <row r="121" spans="1:12" ht="15" x14ac:dyDescent="0.25">
      <c r="A121" s="14"/>
      <c r="B121" s="15"/>
      <c r="C121" s="11"/>
      <c r="D121" s="6" t="s">
        <v>26</v>
      </c>
      <c r="E121" s="42" t="s">
        <v>85</v>
      </c>
      <c r="F121" s="43">
        <v>60</v>
      </c>
      <c r="G121" s="43">
        <v>4.6500000000000004</v>
      </c>
      <c r="H121" s="43">
        <v>5.18</v>
      </c>
      <c r="I121" s="43">
        <v>9.69</v>
      </c>
      <c r="J121" s="43">
        <v>101.12</v>
      </c>
      <c r="K121" s="44">
        <v>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3.17</v>
      </c>
      <c r="H122" s="43">
        <v>2.68</v>
      </c>
      <c r="I122" s="43">
        <v>15.95</v>
      </c>
      <c r="J122" s="43">
        <v>100.6</v>
      </c>
      <c r="K122" s="44">
        <v>379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35</v>
      </c>
      <c r="G123" s="43">
        <v>2.66</v>
      </c>
      <c r="H123" s="43">
        <v>0.28000000000000003</v>
      </c>
      <c r="I123" s="43">
        <v>17.22</v>
      </c>
      <c r="J123" s="43">
        <v>82.25</v>
      </c>
      <c r="K123" s="44" t="s">
        <v>41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 t="s">
        <v>42</v>
      </c>
      <c r="E126" s="42"/>
      <c r="F126" s="43"/>
      <c r="G126" s="43"/>
      <c r="H126" s="43"/>
      <c r="I126" s="43"/>
      <c r="J126" s="43"/>
      <c r="K126" s="44"/>
      <c r="L126" s="43">
        <v>91.52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18.71</v>
      </c>
      <c r="H127" s="19">
        <f t="shared" si="62"/>
        <v>18.670000000000002</v>
      </c>
      <c r="I127" s="19">
        <f t="shared" si="62"/>
        <v>83.75</v>
      </c>
      <c r="J127" s="19">
        <f t="shared" si="62"/>
        <v>581.11</v>
      </c>
      <c r="K127" s="25"/>
      <c r="L127" s="19">
        <f t="shared" ref="L127" si="63">SUM(L120:L126)</f>
        <v>91.52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100</v>
      </c>
      <c r="F128" s="43">
        <v>60</v>
      </c>
      <c r="G128" s="43">
        <v>0.54</v>
      </c>
      <c r="H128" s="43">
        <v>3.07</v>
      </c>
      <c r="I128" s="43">
        <v>1.55</v>
      </c>
      <c r="J128" s="43">
        <v>39.46</v>
      </c>
      <c r="K128" s="44">
        <v>21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44</v>
      </c>
      <c r="F129" s="43">
        <v>206</v>
      </c>
      <c r="G129" s="43">
        <v>1.57</v>
      </c>
      <c r="H129" s="43">
        <v>3.81</v>
      </c>
      <c r="I129" s="43">
        <v>12.9</v>
      </c>
      <c r="J129" s="43">
        <v>111.94</v>
      </c>
      <c r="K129" s="44">
        <v>88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111</v>
      </c>
      <c r="F130" s="43">
        <v>100</v>
      </c>
      <c r="G130" s="43">
        <v>10.6</v>
      </c>
      <c r="H130" s="43">
        <v>10</v>
      </c>
      <c r="I130" s="43">
        <v>18.89</v>
      </c>
      <c r="J130" s="43">
        <v>155.44</v>
      </c>
      <c r="K130" s="44" t="s">
        <v>76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112</v>
      </c>
      <c r="F131" s="43">
        <v>150</v>
      </c>
      <c r="G131" s="43">
        <v>3.06</v>
      </c>
      <c r="H131" s="43">
        <v>4.8</v>
      </c>
      <c r="I131" s="43">
        <v>20.440000000000001</v>
      </c>
      <c r="J131" s="43">
        <v>137.25</v>
      </c>
      <c r="K131" s="44">
        <v>312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43">
        <v>0.67</v>
      </c>
      <c r="H132" s="43">
        <v>0.3</v>
      </c>
      <c r="I132" s="43">
        <v>7.68</v>
      </c>
      <c r="J132" s="43">
        <v>32</v>
      </c>
      <c r="K132" s="44" t="s">
        <v>63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40</v>
      </c>
      <c r="G133" s="43">
        <v>3.24</v>
      </c>
      <c r="H133" s="43">
        <v>0.4</v>
      </c>
      <c r="I133" s="43">
        <v>19.52</v>
      </c>
      <c r="J133" s="43">
        <v>118.49</v>
      </c>
      <c r="K133" s="44" t="s">
        <v>41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3.4</v>
      </c>
      <c r="H134" s="43">
        <v>1.32</v>
      </c>
      <c r="I134" s="43">
        <v>19.52</v>
      </c>
      <c r="J134" s="43">
        <v>110.42</v>
      </c>
      <c r="K134" s="44" t="s">
        <v>41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>
        <v>128.13999999999999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796</v>
      </c>
      <c r="G137" s="19">
        <f t="shared" ref="G137:J137" si="64">SUM(G128:G136)</f>
        <v>23.08</v>
      </c>
      <c r="H137" s="19">
        <f t="shared" si="64"/>
        <v>23.7</v>
      </c>
      <c r="I137" s="19">
        <f t="shared" si="64"/>
        <v>100.5</v>
      </c>
      <c r="J137" s="19">
        <f t="shared" si="64"/>
        <v>705</v>
      </c>
      <c r="K137" s="25"/>
      <c r="L137" s="19">
        <f t="shared" ref="L137" si="65">SUM(L128:L136)</f>
        <v>128.13999999999999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1296</v>
      </c>
      <c r="G138" s="32">
        <f t="shared" ref="G138" si="66">G127+G137</f>
        <v>41.79</v>
      </c>
      <c r="H138" s="32">
        <f t="shared" ref="H138" si="67">H127+H137</f>
        <v>42.370000000000005</v>
      </c>
      <c r="I138" s="32">
        <f t="shared" ref="I138" si="68">I127+I137</f>
        <v>184.25</v>
      </c>
      <c r="J138" s="32">
        <f t="shared" ref="J138:L138" si="69">J127+J137</f>
        <v>1286.1100000000001</v>
      </c>
      <c r="K138" s="32"/>
      <c r="L138" s="32">
        <f t="shared" si="69"/>
        <v>219.65999999999997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13.03</v>
      </c>
      <c r="H139" s="40">
        <v>10.8</v>
      </c>
      <c r="I139" s="40">
        <v>26.45</v>
      </c>
      <c r="J139" s="40">
        <v>223.4</v>
      </c>
      <c r="K139" s="41">
        <v>289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86</v>
      </c>
      <c r="F140" s="43">
        <v>60</v>
      </c>
      <c r="G140" s="43">
        <v>1.01</v>
      </c>
      <c r="H140" s="43">
        <v>4.5599999999999996</v>
      </c>
      <c r="I140" s="43">
        <v>6.03</v>
      </c>
      <c r="J140" s="43">
        <v>69.2</v>
      </c>
      <c r="K140" s="44">
        <v>75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106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3.24</v>
      </c>
      <c r="H142" s="43">
        <v>0.4</v>
      </c>
      <c r="I142" s="43">
        <v>19.52</v>
      </c>
      <c r="J142" s="43">
        <v>118.49</v>
      </c>
      <c r="K142" s="44" t="s">
        <v>41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42</v>
      </c>
      <c r="E145" s="42"/>
      <c r="F145" s="43"/>
      <c r="G145" s="43"/>
      <c r="H145" s="43"/>
      <c r="I145" s="43"/>
      <c r="J145" s="43"/>
      <c r="K145" s="44"/>
      <c r="L145" s="43">
        <v>91.52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17.350000000000001</v>
      </c>
      <c r="H146" s="19">
        <f t="shared" si="70"/>
        <v>15.78</v>
      </c>
      <c r="I146" s="19">
        <f t="shared" si="70"/>
        <v>67</v>
      </c>
      <c r="J146" s="19">
        <f t="shared" si="70"/>
        <v>517.09</v>
      </c>
      <c r="K146" s="25"/>
      <c r="L146" s="19">
        <f t="shared" ref="L146" si="71">SUM(L139:L145)</f>
        <v>91.52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60</v>
      </c>
      <c r="G147" s="43">
        <v>1.85</v>
      </c>
      <c r="H147" s="43">
        <v>3.28</v>
      </c>
      <c r="I147" s="43">
        <v>4.6100000000000003</v>
      </c>
      <c r="J147" s="43">
        <v>55.36</v>
      </c>
      <c r="K147" s="44">
        <v>10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62</v>
      </c>
      <c r="F148" s="43">
        <v>201</v>
      </c>
      <c r="G148" s="43">
        <v>3.18</v>
      </c>
      <c r="H148" s="43">
        <v>4.43</v>
      </c>
      <c r="I148" s="43">
        <v>18.54</v>
      </c>
      <c r="J148" s="43">
        <v>144.54</v>
      </c>
      <c r="K148" s="44">
        <v>103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113</v>
      </c>
      <c r="F149" s="43">
        <v>100</v>
      </c>
      <c r="G149" s="43">
        <v>6.94</v>
      </c>
      <c r="H149" s="43">
        <v>10.1</v>
      </c>
      <c r="I149" s="43">
        <v>8.69</v>
      </c>
      <c r="J149" s="43">
        <v>98.61</v>
      </c>
      <c r="K149" s="44" t="s">
        <v>69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52</v>
      </c>
      <c r="F150" s="43">
        <v>150</v>
      </c>
      <c r="G150" s="43">
        <v>5.52</v>
      </c>
      <c r="H150" s="43">
        <v>4.5199999999999996</v>
      </c>
      <c r="I150" s="43">
        <v>26.45</v>
      </c>
      <c r="J150" s="43">
        <v>168.45</v>
      </c>
      <c r="K150" s="44" t="s">
        <v>54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0.78</v>
      </c>
      <c r="H151" s="43">
        <v>0.05</v>
      </c>
      <c r="I151" s="43">
        <v>27.63</v>
      </c>
      <c r="J151" s="43">
        <v>114.8</v>
      </c>
      <c r="K151" s="44">
        <v>348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81.02</v>
      </c>
      <c r="K152" s="44" t="s">
        <v>41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2.4</v>
      </c>
      <c r="H153" s="43">
        <v>1.02</v>
      </c>
      <c r="I153" s="43">
        <v>12.66</v>
      </c>
      <c r="J153" s="43">
        <v>66.599999999999994</v>
      </c>
      <c r="K153" s="44" t="s">
        <v>41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 t="s">
        <v>42</v>
      </c>
      <c r="E155" s="42"/>
      <c r="F155" s="43"/>
      <c r="G155" s="43"/>
      <c r="H155" s="43"/>
      <c r="I155" s="43"/>
      <c r="J155" s="43"/>
      <c r="K155" s="44"/>
      <c r="L155" s="43">
        <v>128.13999999999999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771</v>
      </c>
      <c r="G156" s="19">
        <f t="shared" ref="G156:J156" si="72">SUM(G147:G155)</f>
        <v>23.1</v>
      </c>
      <c r="H156" s="19">
        <f t="shared" si="72"/>
        <v>23.7</v>
      </c>
      <c r="I156" s="19">
        <f t="shared" si="72"/>
        <v>113.21999999999998</v>
      </c>
      <c r="J156" s="19">
        <f t="shared" si="72"/>
        <v>729.38</v>
      </c>
      <c r="K156" s="25"/>
      <c r="L156" s="19">
        <f t="shared" ref="L156" si="73">SUM(L147:L155)</f>
        <v>128.13999999999999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1271</v>
      </c>
      <c r="G157" s="32">
        <f t="shared" ref="G157" si="74">G146+G156</f>
        <v>40.450000000000003</v>
      </c>
      <c r="H157" s="32">
        <f t="shared" ref="H157" si="75">H146+H156</f>
        <v>39.479999999999997</v>
      </c>
      <c r="I157" s="32">
        <f t="shared" ref="I157" si="76">I146+I156</f>
        <v>180.21999999999997</v>
      </c>
      <c r="J157" s="32">
        <f t="shared" ref="J157:L157" si="77">J146+J156</f>
        <v>1246.47</v>
      </c>
      <c r="K157" s="32"/>
      <c r="L157" s="32">
        <f t="shared" si="77"/>
        <v>219.65999999999997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114</v>
      </c>
      <c r="F158" s="40">
        <v>205</v>
      </c>
      <c r="G158" s="40">
        <v>7.68</v>
      </c>
      <c r="H158" s="40">
        <v>6.98</v>
      </c>
      <c r="I158" s="40">
        <v>31.04</v>
      </c>
      <c r="J158" s="40">
        <v>215.91</v>
      </c>
      <c r="K158" s="41">
        <v>175</v>
      </c>
      <c r="L158" s="40"/>
    </row>
    <row r="159" spans="1:12" ht="15" x14ac:dyDescent="0.25">
      <c r="A159" s="23"/>
      <c r="B159" s="15"/>
      <c r="C159" s="11"/>
      <c r="D159" s="6" t="s">
        <v>26</v>
      </c>
      <c r="E159" s="42" t="s">
        <v>83</v>
      </c>
      <c r="F159" s="43">
        <v>100</v>
      </c>
      <c r="G159" s="43">
        <v>0.4</v>
      </c>
      <c r="H159" s="43">
        <v>4.88</v>
      </c>
      <c r="I159" s="43">
        <v>9.8000000000000007</v>
      </c>
      <c r="J159" s="43">
        <v>47</v>
      </c>
      <c r="K159" s="44">
        <v>338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3.24</v>
      </c>
      <c r="H161" s="43">
        <v>0.4</v>
      </c>
      <c r="I161" s="43">
        <v>19.52</v>
      </c>
      <c r="J161" s="43">
        <v>118.49</v>
      </c>
      <c r="K161" s="44" t="s">
        <v>41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42</v>
      </c>
      <c r="E164" s="42"/>
      <c r="F164" s="43"/>
      <c r="G164" s="43"/>
      <c r="H164" s="43"/>
      <c r="I164" s="43"/>
      <c r="J164" s="43"/>
      <c r="K164" s="44"/>
      <c r="L164" s="43">
        <v>91.52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15.4</v>
      </c>
      <c r="H165" s="19">
        <f t="shared" si="78"/>
        <v>15.799999999999999</v>
      </c>
      <c r="I165" s="19">
        <f t="shared" si="78"/>
        <v>77.94</v>
      </c>
      <c r="J165" s="19">
        <f t="shared" si="78"/>
        <v>500</v>
      </c>
      <c r="K165" s="25"/>
      <c r="L165" s="19">
        <f t="shared" ref="L165" si="79">SUM(L158:L164)</f>
        <v>91.52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60</v>
      </c>
      <c r="G166" s="43">
        <v>0.84</v>
      </c>
      <c r="H166" s="43">
        <v>6.09</v>
      </c>
      <c r="I166" s="43">
        <v>4.37</v>
      </c>
      <c r="J166" s="43">
        <v>75.06</v>
      </c>
      <c r="K166" s="44">
        <v>67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115</v>
      </c>
      <c r="F167" s="43">
        <v>201</v>
      </c>
      <c r="G167" s="43">
        <v>2.74</v>
      </c>
      <c r="H167" s="43">
        <v>4.3099999999999996</v>
      </c>
      <c r="I167" s="43">
        <v>17.149999999999999</v>
      </c>
      <c r="J167" s="43">
        <v>90.86</v>
      </c>
      <c r="K167" s="44">
        <v>96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250</v>
      </c>
      <c r="G168" s="43">
        <v>14.9</v>
      </c>
      <c r="H168" s="43">
        <v>15.09</v>
      </c>
      <c r="I168" s="43">
        <v>31.61</v>
      </c>
      <c r="J168" s="43">
        <v>284.36</v>
      </c>
      <c r="K168" s="44" t="s">
        <v>76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1</v>
      </c>
      <c r="H170" s="43">
        <v>0</v>
      </c>
      <c r="I170" s="43">
        <v>20.2</v>
      </c>
      <c r="J170" s="43">
        <v>84.8</v>
      </c>
      <c r="K170" s="44">
        <v>389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50</v>
      </c>
      <c r="G171" s="43">
        <v>4.05</v>
      </c>
      <c r="H171" s="43">
        <v>0.5</v>
      </c>
      <c r="I171" s="43">
        <v>24.4</v>
      </c>
      <c r="J171" s="43">
        <v>177</v>
      </c>
      <c r="K171" s="44" t="s">
        <v>41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40</v>
      </c>
      <c r="G172" s="43">
        <v>3.4</v>
      </c>
      <c r="H172" s="43">
        <v>1.32</v>
      </c>
      <c r="I172" s="43">
        <v>19.52</v>
      </c>
      <c r="J172" s="43">
        <v>110.42</v>
      </c>
      <c r="K172" s="44" t="s">
        <v>41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 t="s">
        <v>42</v>
      </c>
      <c r="E174" s="42"/>
      <c r="F174" s="43"/>
      <c r="G174" s="43"/>
      <c r="H174" s="43"/>
      <c r="I174" s="43"/>
      <c r="J174" s="43"/>
      <c r="K174" s="44"/>
      <c r="L174" s="43">
        <v>128.13999999999999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801</v>
      </c>
      <c r="G175" s="19">
        <f t="shared" ref="G175:J175" si="80">SUM(G166:G174)</f>
        <v>26.93</v>
      </c>
      <c r="H175" s="19">
        <f t="shared" si="80"/>
        <v>27.31</v>
      </c>
      <c r="I175" s="19">
        <f t="shared" si="80"/>
        <v>117.24999999999999</v>
      </c>
      <c r="J175" s="19">
        <f t="shared" si="80"/>
        <v>822.5</v>
      </c>
      <c r="K175" s="25"/>
      <c r="L175" s="19">
        <f t="shared" ref="L175" si="81">SUM(L166:L174)</f>
        <v>128.13999999999999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1346</v>
      </c>
      <c r="G176" s="32">
        <f t="shared" ref="G176" si="82">G165+G175</f>
        <v>42.33</v>
      </c>
      <c r="H176" s="32">
        <f t="shared" ref="H176" si="83">H165+H175</f>
        <v>43.11</v>
      </c>
      <c r="I176" s="32">
        <f t="shared" ref="I176" si="84">I165+I175</f>
        <v>195.19</v>
      </c>
      <c r="J176" s="32">
        <f t="shared" ref="J176:L176" si="85">J165+J175</f>
        <v>1322.5</v>
      </c>
      <c r="K176" s="32"/>
      <c r="L176" s="32">
        <f t="shared" si="85"/>
        <v>219.65999999999997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250</v>
      </c>
      <c r="G177" s="40">
        <f>7.23+5.52</f>
        <v>12.75</v>
      </c>
      <c r="H177" s="40">
        <f>10.8+4.52</f>
        <v>15.32</v>
      </c>
      <c r="I177" s="40">
        <f>7.05+26.45</f>
        <v>33.5</v>
      </c>
      <c r="J177" s="40">
        <f>125.19+168.45</f>
        <v>293.64</v>
      </c>
      <c r="K177" s="41" t="s">
        <v>95</v>
      </c>
      <c r="L177" s="40"/>
    </row>
    <row r="178" spans="1:12" ht="15" x14ac:dyDescent="0.25">
      <c r="A178" s="23"/>
      <c r="B178" s="15"/>
      <c r="C178" s="11"/>
      <c r="D178" s="6" t="s">
        <v>26</v>
      </c>
      <c r="E178" s="42" t="s">
        <v>116</v>
      </c>
      <c r="F178" s="43">
        <v>60</v>
      </c>
      <c r="G178" s="43">
        <v>0.75</v>
      </c>
      <c r="H178" s="43">
        <v>0.06</v>
      </c>
      <c r="I178" s="43">
        <v>6.89</v>
      </c>
      <c r="J178" s="43">
        <v>49.02</v>
      </c>
      <c r="K178" s="44">
        <v>62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106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3.24</v>
      </c>
      <c r="H180" s="43">
        <v>0.4</v>
      </c>
      <c r="I180" s="43">
        <v>19.52</v>
      </c>
      <c r="J180" s="43">
        <v>118.49</v>
      </c>
      <c r="K180" s="44" t="s">
        <v>41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42</v>
      </c>
      <c r="E183" s="42"/>
      <c r="F183" s="43"/>
      <c r="G183" s="43"/>
      <c r="H183" s="43"/>
      <c r="I183" s="43"/>
      <c r="J183" s="43"/>
      <c r="K183" s="44"/>
      <c r="L183" s="43">
        <v>91.52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16.810000000000002</v>
      </c>
      <c r="H184" s="19">
        <f t="shared" si="86"/>
        <v>15.8</v>
      </c>
      <c r="I184" s="19">
        <f t="shared" si="86"/>
        <v>74.91</v>
      </c>
      <c r="J184" s="19">
        <f t="shared" si="86"/>
        <v>567.15</v>
      </c>
      <c r="K184" s="25"/>
      <c r="L184" s="19">
        <f t="shared" ref="L184" si="87">SUM(L177:L183)</f>
        <v>91.52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107</v>
      </c>
      <c r="F185" s="43">
        <v>60</v>
      </c>
      <c r="G185" s="43">
        <v>0.95</v>
      </c>
      <c r="H185" s="43">
        <v>3.06</v>
      </c>
      <c r="I185" s="43">
        <v>4.5</v>
      </c>
      <c r="J185" s="43">
        <v>47.14</v>
      </c>
      <c r="K185" s="44" t="s">
        <v>99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117</v>
      </c>
      <c r="F186" s="43">
        <v>201</v>
      </c>
      <c r="G186" s="43">
        <v>4.55</v>
      </c>
      <c r="H186" s="43">
        <v>4.97</v>
      </c>
      <c r="I186" s="43">
        <v>13.44</v>
      </c>
      <c r="J186" s="43">
        <v>126.74</v>
      </c>
      <c r="K186" s="44">
        <v>102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200</v>
      </c>
      <c r="G187" s="43">
        <v>14.05</v>
      </c>
      <c r="H187" s="43">
        <v>16.78</v>
      </c>
      <c r="I187" s="43">
        <v>23.25</v>
      </c>
      <c r="J187" s="43">
        <v>306.07</v>
      </c>
      <c r="K187" s="44">
        <v>259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75</v>
      </c>
      <c r="F189" s="43">
        <v>200</v>
      </c>
      <c r="G189" s="43">
        <v>0.66</v>
      </c>
      <c r="H189" s="43">
        <v>0.09</v>
      </c>
      <c r="I189" s="43">
        <v>32.01</v>
      </c>
      <c r="J189" s="43">
        <v>132.80000000000001</v>
      </c>
      <c r="K189" s="44">
        <v>349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81.02</v>
      </c>
      <c r="K190" s="44" t="s">
        <v>41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2.4300000000000002</v>
      </c>
      <c r="H191" s="43">
        <v>1.02</v>
      </c>
      <c r="I191" s="43">
        <v>12.66</v>
      </c>
      <c r="J191" s="43">
        <v>66.599999999999994</v>
      </c>
      <c r="K191" s="44" t="s">
        <v>41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 t="s">
        <v>42</v>
      </c>
      <c r="E193" s="42"/>
      <c r="F193" s="43"/>
      <c r="G193" s="43"/>
      <c r="H193" s="43"/>
      <c r="I193" s="43"/>
      <c r="J193" s="43"/>
      <c r="K193" s="44"/>
      <c r="L193" s="43">
        <v>128.13999999999999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721</v>
      </c>
      <c r="G194" s="19">
        <f t="shared" ref="G194:J194" si="88">SUM(G185:G193)</f>
        <v>25.07</v>
      </c>
      <c r="H194" s="19">
        <f t="shared" si="88"/>
        <v>26.220000000000002</v>
      </c>
      <c r="I194" s="19">
        <f t="shared" si="88"/>
        <v>100.49999999999999</v>
      </c>
      <c r="J194" s="19">
        <f t="shared" si="88"/>
        <v>760.37</v>
      </c>
      <c r="K194" s="25"/>
      <c r="L194" s="19">
        <f t="shared" ref="L194" si="89">SUM(L185:L193)</f>
        <v>128.13999999999999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1271</v>
      </c>
      <c r="G195" s="32">
        <f t="shared" ref="G195" si="90">G184+G194</f>
        <v>41.88</v>
      </c>
      <c r="H195" s="32">
        <f t="shared" ref="H195" si="91">H184+H194</f>
        <v>42.02</v>
      </c>
      <c r="I195" s="32">
        <f t="shared" ref="I195" si="92">I184+I194</f>
        <v>175.40999999999997</v>
      </c>
      <c r="J195" s="32">
        <f t="shared" ref="J195:L195" si="93">J184+J194</f>
        <v>1327.52</v>
      </c>
      <c r="K195" s="32"/>
      <c r="L195" s="32">
        <f t="shared" si="93"/>
        <v>219.65999999999997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1304.25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42.273999999999994</v>
      </c>
      <c r="H196" s="34">
        <f t="shared" si="94"/>
        <v>43.451000000000008</v>
      </c>
      <c r="I196" s="34">
        <f t="shared" si="94"/>
        <v>185.27999999999997</v>
      </c>
      <c r="J196" s="34">
        <f t="shared" si="94"/>
        <v>1334.557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219.65999999999991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Ученик-12</cp:lastModifiedBy>
  <dcterms:created xsi:type="dcterms:W3CDTF">2022-05-16T14:23:56Z</dcterms:created>
  <dcterms:modified xsi:type="dcterms:W3CDTF">2025-05-13T06:29:42Z</dcterms:modified>
</cp:coreProperties>
</file>